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730" yWindow="-15" windowWidth="26085" windowHeight="1300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G12" i="1" l="1"/>
  <c r="G11" i="1"/>
  <c r="G9" i="1"/>
  <c r="H5" i="1"/>
  <c r="H6" i="1"/>
  <c r="H7" i="1"/>
  <c r="H8" i="1"/>
  <c r="H9" i="1"/>
  <c r="H10" i="1"/>
  <c r="H11" i="1"/>
  <c r="H12" i="1"/>
  <c r="G13" i="1"/>
  <c r="H13" i="1"/>
  <c r="H4" i="1"/>
  <c r="G4" i="1"/>
  <c r="G5" i="1"/>
  <c r="G6" i="1"/>
  <c r="G10" i="1"/>
  <c r="G7" i="1"/>
  <c r="P17" i="1"/>
  <c r="Q17" i="1"/>
  <c r="P6" i="1"/>
  <c r="P7" i="1"/>
  <c r="P8" i="1"/>
  <c r="P9" i="1"/>
  <c r="P10" i="1"/>
  <c r="P11" i="1"/>
  <c r="P12" i="1"/>
  <c r="P13" i="1"/>
  <c r="P14" i="1"/>
  <c r="P15" i="1"/>
  <c r="P5" i="1"/>
  <c r="Q19" i="1"/>
  <c r="Q5" i="1"/>
  <c r="Q6" i="1"/>
  <c r="Q7" i="1"/>
  <c r="Q8" i="1"/>
  <c r="Q9" i="1"/>
  <c r="Q10" i="1"/>
  <c r="Q11" i="1"/>
  <c r="Q12" i="1"/>
  <c r="Q13" i="1"/>
  <c r="Q15" i="1"/>
  <c r="Q4" i="1"/>
  <c r="J5" i="1"/>
  <c r="J6" i="1"/>
  <c r="J7" i="1"/>
  <c r="J8" i="1"/>
  <c r="J9" i="1"/>
  <c r="J10" i="1"/>
  <c r="J11" i="1"/>
  <c r="J12" i="1"/>
  <c r="J13" i="1"/>
  <c r="J15" i="1"/>
  <c r="J4" i="1"/>
  <c r="I5" i="1"/>
  <c r="I6" i="1"/>
  <c r="I7" i="1"/>
  <c r="I9" i="1"/>
  <c r="I10" i="1"/>
  <c r="I11" i="1"/>
  <c r="I13" i="1"/>
  <c r="I14" i="1"/>
  <c r="I4" i="1"/>
  <c r="I8" i="1"/>
  <c r="I12" i="1"/>
  <c r="I15" i="1"/>
  <c r="O4" i="1"/>
  <c r="O5" i="1"/>
  <c r="O6" i="1"/>
  <c r="O7" i="1"/>
  <c r="O8" i="1"/>
  <c r="O9" i="1"/>
  <c r="O10" i="1"/>
  <c r="O11" i="1"/>
  <c r="O12" i="1"/>
  <c r="O13" i="1"/>
  <c r="O14" i="1"/>
  <c r="O15" i="1"/>
  <c r="O17" i="1"/>
</calcChain>
</file>

<file path=xl/sharedStrings.xml><?xml version="1.0" encoding="utf-8"?>
<sst xmlns="http://schemas.openxmlformats.org/spreadsheetml/2006/main" count="55" uniqueCount="50">
  <si>
    <t>DESCRIZIONE</t>
  </si>
  <si>
    <t>TOTALE</t>
  </si>
  <si>
    <t>€ CAD.</t>
  </si>
  <si>
    <t>Q.</t>
  </si>
  <si>
    <t>INSERTO PER FRESA  D 25</t>
  </si>
  <si>
    <t>FRESA IN MD D=14</t>
  </si>
  <si>
    <t>INSERTO PER BARENO</t>
  </si>
  <si>
    <t>CUSPIDI D=18,5</t>
  </si>
  <si>
    <t>PUNTA D=2,1 PER PRE-FORO M2,5</t>
  </si>
  <si>
    <t>CUSPIDI D=26,59</t>
  </si>
  <si>
    <t>FRESA D=12 SFERICA</t>
  </si>
  <si>
    <t>FRESA A FILETTARE M20x1,5</t>
  </si>
  <si>
    <t>INSERTO PER FRESA D=25 Z=3</t>
  </si>
  <si>
    <t>LAVORAZIONE</t>
  </si>
  <si>
    <t>INSERTO FINITORE Ø 26,9</t>
  </si>
  <si>
    <t>FINITURA LAMATURA Ø 37,3</t>
  </si>
  <si>
    <t>INSERTO SGROSSATURA Ø 37,3</t>
  </si>
  <si>
    <t>PREFORO PER MASCHIATURA M20X1,5</t>
  </si>
  <si>
    <t>PREFORO PER MASCHIATURA M 2,5</t>
  </si>
  <si>
    <t>CUSPIDI PER FORO 26,6</t>
  </si>
  <si>
    <t>FRESA A FILETTARE M 2,5</t>
  </si>
  <si>
    <t>#1</t>
  </si>
  <si>
    <t>#2</t>
  </si>
  <si>
    <t>FRESA MD Ø 10</t>
  </si>
  <si>
    <t>PINZA Ø 3 per fresa M2,5</t>
  </si>
  <si>
    <t>INSERTO SEMIFINITURA Ø 37,3</t>
  </si>
  <si>
    <t>INOX</t>
  </si>
  <si>
    <t>FRESE A FILETTARE M2,5</t>
  </si>
  <si>
    <t>magazzino</t>
  </si>
  <si>
    <t>INCONEL</t>
  </si>
  <si>
    <t xml:space="preserve">SFERA </t>
  </si>
  <si>
    <t>INCONEL 1</t>
  </si>
  <si>
    <t>INCONEL 2</t>
  </si>
  <si>
    <t>A Magazzino</t>
  </si>
  <si>
    <t>FRESA A FINIRE PER IMPRONTA SEMISFERICA R 37</t>
  </si>
  <si>
    <t>FRESA A FILETTARE M 20X1,5</t>
  </si>
  <si>
    <t>Totale da ordinare</t>
  </si>
  <si>
    <t>Stima x 1</t>
  </si>
  <si>
    <t>Ut. Mancanti</t>
  </si>
  <si>
    <t>Ut.  Mancanti</t>
  </si>
  <si>
    <t>n° fori</t>
  </si>
  <si>
    <t>a magazz.</t>
  </si>
  <si>
    <t>STIMA</t>
  </si>
  <si>
    <t>Inserti</t>
  </si>
  <si>
    <t>a mag.</t>
  </si>
  <si>
    <t>Taglienti</t>
  </si>
  <si>
    <t xml:space="preserve">n° inserti </t>
  </si>
  <si>
    <t>per fresa</t>
  </si>
  <si>
    <t>INSERTI</t>
  </si>
  <si>
    <t>MANCANTI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</si>
</sst>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/>
    <xf numFmtId="0" fontId="0" fillId="0" borderId="1" xfId="0" applyBorder="1"/>
    <xf numFmtId="0" fontId="0" fillId="0" borderId="1" xfId="0" applyFill="1" applyBorder="1" applyAlignment="1">
      <alignment horizontal="left" vertical="center" indent="1"/>
    </xf>
    <xf numFmtId="0" fontId="0" fillId="0" borderId="1" xfId="0" applyNumberFormat="1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 applyAlignment="1">
      <alignment horizontal="center"/>
    </xf>
    <xf numFmtId="4" fontId="2" fillId="0" borderId="1" xfId="0" applyNumberFormat="1" applyFont="1" applyFill="1" applyBorder="1" applyAlignment="1" applyProtection="1"/>
    <xf numFmtId="0" fontId="0" fillId="0" borderId="1" xfId="0" applyBorder="1" applyAlignment="1">
      <alignment horizontal="right"/>
    </xf>
    <xf numFmtId="4" fontId="0" fillId="2" borderId="1" xfId="0" applyNumberFormat="1" applyFill="1" applyBorder="1"/>
    <xf numFmtId="0" fontId="0" fillId="0" borderId="1" xfId="0" applyBorder="1" applyAlignment="1">
      <alignment horizontal="left"/>
    </xf>
    <xf numFmtId="0" fontId="0" fillId="4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zoomScaleNormal="100" workbookViewId="0">
      <selection sqref="A1:M19"/>
    </sheetView>
  </sheetViews>
  <sheetFormatPr defaultRowHeight="15" x14ac:dyDescent="0.25"/>
  <cols>
    <col min="1" max="2" width="8.85546875" style="3" bestFit="1" customWidth="1"/>
    <col min="3" max="8" width="10.7109375" style="3" customWidth="1"/>
    <col min="9" max="9" width="12.140625" style="3" bestFit="1" customWidth="1"/>
    <col min="10" max="10" width="12.5703125" style="3" bestFit="1" customWidth="1"/>
    <col min="11" max="11" width="10.28515625" style="1" bestFit="1" customWidth="1"/>
    <col min="12" max="12" width="32.28515625" bestFit="1" customWidth="1"/>
    <col min="13" max="13" width="46.5703125" bestFit="1" customWidth="1"/>
    <col min="14" max="14" width="7.5703125" style="4" bestFit="1" customWidth="1"/>
    <col min="15" max="15" width="12" style="4" bestFit="1" customWidth="1"/>
    <col min="16" max="16" width="10.28515625" style="3" bestFit="1" customWidth="1"/>
    <col min="17" max="17" width="10.28515625" customWidth="1"/>
  </cols>
  <sheetData>
    <row r="1" spans="1:17" s="2" customFormat="1" x14ac:dyDescent="0.25">
      <c r="A1" s="10" t="s">
        <v>37</v>
      </c>
      <c r="B1" s="10" t="s">
        <v>37</v>
      </c>
      <c r="C1" s="10" t="s">
        <v>40</v>
      </c>
      <c r="D1" s="10" t="s">
        <v>41</v>
      </c>
      <c r="E1" s="10" t="s">
        <v>44</v>
      </c>
      <c r="F1" s="10" t="s">
        <v>46</v>
      </c>
      <c r="G1" s="10" t="s">
        <v>42</v>
      </c>
      <c r="H1" s="10" t="s">
        <v>48</v>
      </c>
      <c r="I1" s="10" t="s">
        <v>21</v>
      </c>
      <c r="J1" s="10" t="s">
        <v>22</v>
      </c>
      <c r="K1" s="11" t="s">
        <v>3</v>
      </c>
      <c r="L1" s="12" t="s">
        <v>0</v>
      </c>
      <c r="M1" s="12" t="s">
        <v>13</v>
      </c>
      <c r="N1" s="13" t="s">
        <v>2</v>
      </c>
      <c r="O1" s="13" t="s">
        <v>1</v>
      </c>
      <c r="P1" s="10" t="s">
        <v>30</v>
      </c>
      <c r="Q1" s="10" t="s">
        <v>30</v>
      </c>
    </row>
    <row r="2" spans="1:17" x14ac:dyDescent="0.25">
      <c r="A2" s="10" t="s">
        <v>26</v>
      </c>
      <c r="B2" s="10" t="s">
        <v>29</v>
      </c>
      <c r="C2" s="10" t="s">
        <v>42</v>
      </c>
      <c r="D2" s="10" t="s">
        <v>43</v>
      </c>
      <c r="E2" s="10" t="s">
        <v>45</v>
      </c>
      <c r="F2" s="10" t="s">
        <v>47</v>
      </c>
      <c r="G2" s="10" t="s">
        <v>48</v>
      </c>
      <c r="H2" s="10" t="s">
        <v>49</v>
      </c>
      <c r="I2" s="14" t="s">
        <v>38</v>
      </c>
      <c r="J2" s="14" t="s">
        <v>39</v>
      </c>
      <c r="K2" s="15" t="s">
        <v>28</v>
      </c>
      <c r="L2" s="5"/>
      <c r="M2" s="5"/>
      <c r="N2" s="8"/>
      <c r="O2" s="16" t="s">
        <v>33</v>
      </c>
      <c r="P2" s="14" t="s">
        <v>31</v>
      </c>
      <c r="Q2" s="14" t="s">
        <v>32</v>
      </c>
    </row>
    <row r="3" spans="1:17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5"/>
      <c r="L3" s="5"/>
      <c r="M3" s="5"/>
      <c r="N3" s="8"/>
      <c r="O3" s="16"/>
      <c r="P3" s="14"/>
      <c r="Q3" s="5"/>
    </row>
    <row r="4" spans="1:17" x14ac:dyDescent="0.25">
      <c r="A4" s="14">
        <v>1</v>
      </c>
      <c r="B4" s="14">
        <v>15</v>
      </c>
      <c r="C4" s="14">
        <v>8</v>
      </c>
      <c r="D4" s="14">
        <v>27</v>
      </c>
      <c r="E4" s="14">
        <v>54</v>
      </c>
      <c r="F4" s="14">
        <v>1</v>
      </c>
      <c r="G4" s="23">
        <f t="shared" ref="G4:G6" si="0">310/C4*F4*D4/E4</f>
        <v>19.375</v>
      </c>
      <c r="H4" s="23">
        <f>D4-G4</f>
        <v>7.625</v>
      </c>
      <c r="I4" s="14">
        <f t="shared" ref="I4:I15" si="1">K4-A4-B4</f>
        <v>3</v>
      </c>
      <c r="J4" s="21">
        <f>(K4-B4-A4)-B4</f>
        <v>-12</v>
      </c>
      <c r="K4" s="15">
        <v>19</v>
      </c>
      <c r="L4" s="9" t="s">
        <v>6</v>
      </c>
      <c r="M4" s="9" t="s">
        <v>14</v>
      </c>
      <c r="N4" s="8">
        <v>9.3000000000000007</v>
      </c>
      <c r="O4" s="8">
        <f t="shared" ref="O4:O15" si="2">N4*K4</f>
        <v>176.70000000000002</v>
      </c>
      <c r="P4" s="17">
        <v>0</v>
      </c>
      <c r="Q4" s="5">
        <f t="shared" ref="Q4:Q13" si="3">(A4+2*B4-K4)*N4</f>
        <v>111.60000000000001</v>
      </c>
    </row>
    <row r="5" spans="1:17" x14ac:dyDescent="0.25">
      <c r="A5" s="14">
        <v>1</v>
      </c>
      <c r="B5" s="14">
        <v>20</v>
      </c>
      <c r="C5" s="14">
        <v>14</v>
      </c>
      <c r="D5" s="14">
        <v>27</v>
      </c>
      <c r="E5" s="14">
        <v>27</v>
      </c>
      <c r="F5" s="14">
        <v>1</v>
      </c>
      <c r="G5" s="23">
        <f t="shared" si="0"/>
        <v>22.142857142857142</v>
      </c>
      <c r="H5" s="23">
        <f t="shared" ref="H5:H13" si="4">D5-G5</f>
        <v>4.8571428571428577</v>
      </c>
      <c r="I5" s="21">
        <f t="shared" si="1"/>
        <v>-11</v>
      </c>
      <c r="J5" s="21">
        <f t="shared" ref="J5:J15" si="5">(K5-B5-A5)-B5</f>
        <v>-31</v>
      </c>
      <c r="K5" s="15">
        <v>10</v>
      </c>
      <c r="L5" s="6" t="s">
        <v>23</v>
      </c>
      <c r="M5" s="6" t="s">
        <v>15</v>
      </c>
      <c r="N5" s="8">
        <v>45.7</v>
      </c>
      <c r="O5" s="8">
        <f t="shared" si="2"/>
        <v>457</v>
      </c>
      <c r="P5" s="17">
        <f>ABS(N5*I5)</f>
        <v>502.70000000000005</v>
      </c>
      <c r="Q5" s="5">
        <f t="shared" si="3"/>
        <v>1416.7</v>
      </c>
    </row>
    <row r="6" spans="1:17" x14ac:dyDescent="0.25">
      <c r="A6" s="14">
        <v>3</v>
      </c>
      <c r="B6" s="14">
        <v>20</v>
      </c>
      <c r="C6" s="14">
        <v>10</v>
      </c>
      <c r="D6" s="14">
        <v>37</v>
      </c>
      <c r="E6" s="14">
        <v>148</v>
      </c>
      <c r="F6" s="14">
        <v>3</v>
      </c>
      <c r="G6" s="23">
        <f t="shared" si="0"/>
        <v>23.25</v>
      </c>
      <c r="H6" s="23">
        <f t="shared" si="4"/>
        <v>13.75</v>
      </c>
      <c r="I6" s="21">
        <f t="shared" si="1"/>
        <v>-6</v>
      </c>
      <c r="J6" s="21">
        <f t="shared" si="5"/>
        <v>-26</v>
      </c>
      <c r="K6" s="15">
        <v>17</v>
      </c>
      <c r="L6" s="9" t="s">
        <v>4</v>
      </c>
      <c r="M6" s="6" t="s">
        <v>25</v>
      </c>
      <c r="N6" s="8">
        <v>13.6</v>
      </c>
      <c r="O6" s="8">
        <f t="shared" si="2"/>
        <v>231.2</v>
      </c>
      <c r="P6" s="17">
        <f t="shared" ref="P6:P15" si="6">ABS(N6*I6)</f>
        <v>81.599999999999994</v>
      </c>
      <c r="Q6" s="5">
        <f t="shared" si="3"/>
        <v>353.59999999999997</v>
      </c>
    </row>
    <row r="7" spans="1:17" x14ac:dyDescent="0.25">
      <c r="A7" s="14">
        <v>3</v>
      </c>
      <c r="B7" s="14">
        <v>20</v>
      </c>
      <c r="C7" s="14">
        <v>10</v>
      </c>
      <c r="D7" s="14">
        <v>29</v>
      </c>
      <c r="E7" s="14">
        <v>58</v>
      </c>
      <c r="F7" s="14">
        <v>3</v>
      </c>
      <c r="G7" s="23">
        <f>310/C7*F7*D7/E7</f>
        <v>46.5</v>
      </c>
      <c r="H7" s="23">
        <f t="shared" si="4"/>
        <v>-17.5</v>
      </c>
      <c r="I7" s="21">
        <f t="shared" si="1"/>
        <v>14</v>
      </c>
      <c r="J7" s="21">
        <f t="shared" si="5"/>
        <v>-6</v>
      </c>
      <c r="K7" s="15">
        <v>37</v>
      </c>
      <c r="L7" s="9" t="s">
        <v>12</v>
      </c>
      <c r="M7" s="9" t="s">
        <v>16</v>
      </c>
      <c r="N7" s="8">
        <v>11.9</v>
      </c>
      <c r="O7" s="8">
        <f t="shared" si="2"/>
        <v>440.3</v>
      </c>
      <c r="P7" s="17">
        <f t="shared" si="6"/>
        <v>166.6</v>
      </c>
      <c r="Q7" s="5">
        <f t="shared" si="3"/>
        <v>71.400000000000006</v>
      </c>
    </row>
    <row r="8" spans="1:17" x14ac:dyDescent="0.25">
      <c r="A8" s="14">
        <v>1</v>
      </c>
      <c r="B8" s="14">
        <v>2</v>
      </c>
      <c r="C8" s="14">
        <v>2</v>
      </c>
      <c r="D8" s="14">
        <v>2</v>
      </c>
      <c r="E8" s="14">
        <v>2</v>
      </c>
      <c r="F8" s="14">
        <v>1</v>
      </c>
      <c r="G8" s="23">
        <v>2</v>
      </c>
      <c r="H8" s="23">
        <f t="shared" si="4"/>
        <v>0</v>
      </c>
      <c r="I8" s="14">
        <f t="shared" si="1"/>
        <v>0</v>
      </c>
      <c r="J8" s="21">
        <f t="shared" si="5"/>
        <v>-2</v>
      </c>
      <c r="K8" s="15">
        <v>3</v>
      </c>
      <c r="L8" s="9" t="s">
        <v>7</v>
      </c>
      <c r="M8" s="6" t="s">
        <v>17</v>
      </c>
      <c r="N8" s="8">
        <v>134.5</v>
      </c>
      <c r="O8" s="8">
        <f t="shared" si="2"/>
        <v>403.5</v>
      </c>
      <c r="P8" s="17">
        <f t="shared" si="6"/>
        <v>0</v>
      </c>
      <c r="Q8" s="5">
        <f t="shared" si="3"/>
        <v>269</v>
      </c>
    </row>
    <row r="9" spans="1:17" x14ac:dyDescent="0.25">
      <c r="A9" s="14">
        <v>1</v>
      </c>
      <c r="B9" s="14">
        <v>10</v>
      </c>
      <c r="C9" s="14">
        <v>100</v>
      </c>
      <c r="D9" s="14">
        <v>18</v>
      </c>
      <c r="E9" s="14">
        <v>18</v>
      </c>
      <c r="F9" s="14">
        <v>1</v>
      </c>
      <c r="G9" s="23">
        <f>3*310/C9*F9*D9/E9</f>
        <v>9.3000000000000007</v>
      </c>
      <c r="H9" s="23">
        <f t="shared" si="4"/>
        <v>8.6999999999999993</v>
      </c>
      <c r="I9" s="14">
        <f t="shared" si="1"/>
        <v>8</v>
      </c>
      <c r="J9" s="21">
        <f t="shared" si="5"/>
        <v>-2</v>
      </c>
      <c r="K9" s="15">
        <v>19</v>
      </c>
      <c r="L9" s="9" t="s">
        <v>8</v>
      </c>
      <c r="M9" s="6" t="s">
        <v>18</v>
      </c>
      <c r="N9" s="8">
        <v>25.3</v>
      </c>
      <c r="O9" s="8">
        <f t="shared" si="2"/>
        <v>480.7</v>
      </c>
      <c r="P9" s="17">
        <f t="shared" si="6"/>
        <v>202.4</v>
      </c>
      <c r="Q9" s="5">
        <f t="shared" si="3"/>
        <v>50.6</v>
      </c>
    </row>
    <row r="10" spans="1:17" x14ac:dyDescent="0.25">
      <c r="A10" s="14">
        <v>1</v>
      </c>
      <c r="B10" s="14">
        <v>20</v>
      </c>
      <c r="C10" s="14">
        <v>13</v>
      </c>
      <c r="D10" s="14">
        <v>23</v>
      </c>
      <c r="E10" s="14">
        <v>23</v>
      </c>
      <c r="F10" s="14">
        <v>1</v>
      </c>
      <c r="G10" s="23">
        <f t="shared" ref="G8:G13" si="7">310/C10*F10*D10/E10</f>
        <v>23.846153846153847</v>
      </c>
      <c r="H10" s="23">
        <f t="shared" si="4"/>
        <v>-0.8461538461538467</v>
      </c>
      <c r="I10" s="21">
        <f t="shared" si="1"/>
        <v>-2</v>
      </c>
      <c r="J10" s="21">
        <f t="shared" si="5"/>
        <v>-22</v>
      </c>
      <c r="K10" s="15">
        <v>19</v>
      </c>
      <c r="L10" s="9" t="s">
        <v>9</v>
      </c>
      <c r="M10" s="9" t="s">
        <v>19</v>
      </c>
      <c r="N10" s="8">
        <v>174.3</v>
      </c>
      <c r="O10" s="8">
        <f t="shared" si="2"/>
        <v>3311.7000000000003</v>
      </c>
      <c r="P10" s="17">
        <f t="shared" si="6"/>
        <v>348.6</v>
      </c>
      <c r="Q10" s="5">
        <f t="shared" si="3"/>
        <v>3834.6000000000004</v>
      </c>
    </row>
    <row r="11" spans="1:17" x14ac:dyDescent="0.25">
      <c r="A11" s="14">
        <v>1</v>
      </c>
      <c r="B11" s="14">
        <v>3</v>
      </c>
      <c r="C11" s="14">
        <v>4</v>
      </c>
      <c r="D11" s="14">
        <v>7</v>
      </c>
      <c r="E11" s="14">
        <v>7</v>
      </c>
      <c r="F11" s="14">
        <v>1</v>
      </c>
      <c r="G11" s="23">
        <f>16/C11*F11*D11/E11</f>
        <v>4</v>
      </c>
      <c r="H11" s="23">
        <f t="shared" si="4"/>
        <v>3</v>
      </c>
      <c r="I11" s="21">
        <f t="shared" si="1"/>
        <v>-1</v>
      </c>
      <c r="J11" s="21">
        <f t="shared" si="5"/>
        <v>-4</v>
      </c>
      <c r="K11" s="15">
        <v>3</v>
      </c>
      <c r="L11" s="9" t="s">
        <v>10</v>
      </c>
      <c r="M11" s="9" t="s">
        <v>34</v>
      </c>
      <c r="N11" s="8">
        <v>113.4</v>
      </c>
      <c r="O11" s="8">
        <f t="shared" si="2"/>
        <v>340.20000000000005</v>
      </c>
      <c r="P11" s="17">
        <f t="shared" si="6"/>
        <v>113.4</v>
      </c>
      <c r="Q11" s="5">
        <f t="shared" si="3"/>
        <v>453.6</v>
      </c>
    </row>
    <row r="12" spans="1:17" x14ac:dyDescent="0.25">
      <c r="A12" s="14">
        <v>1</v>
      </c>
      <c r="B12" s="14">
        <v>1</v>
      </c>
      <c r="C12" s="14">
        <v>6</v>
      </c>
      <c r="D12" s="14">
        <v>2</v>
      </c>
      <c r="E12" s="14">
        <v>2</v>
      </c>
      <c r="F12" s="14">
        <v>1</v>
      </c>
      <c r="G12" s="23">
        <f>6/C12*F12*D12/E12</f>
        <v>1</v>
      </c>
      <c r="H12" s="23">
        <f t="shared" si="4"/>
        <v>1</v>
      </c>
      <c r="I12" s="21">
        <f t="shared" si="1"/>
        <v>0</v>
      </c>
      <c r="J12" s="21">
        <f t="shared" si="5"/>
        <v>-1</v>
      </c>
      <c r="K12" s="15">
        <v>2</v>
      </c>
      <c r="L12" s="9" t="s">
        <v>11</v>
      </c>
      <c r="M12" s="9" t="s">
        <v>35</v>
      </c>
      <c r="N12" s="8">
        <v>546.5</v>
      </c>
      <c r="O12" s="8">
        <f t="shared" si="2"/>
        <v>1093</v>
      </c>
      <c r="P12" s="17">
        <f t="shared" si="6"/>
        <v>0</v>
      </c>
      <c r="Q12" s="5">
        <f t="shared" si="3"/>
        <v>546.5</v>
      </c>
    </row>
    <row r="13" spans="1:17" x14ac:dyDescent="0.25">
      <c r="A13" s="14">
        <v>1</v>
      </c>
      <c r="B13" s="14">
        <v>44</v>
      </c>
      <c r="C13" s="14">
        <v>6</v>
      </c>
      <c r="D13" s="14">
        <v>56</v>
      </c>
      <c r="E13" s="14">
        <v>56</v>
      </c>
      <c r="F13" s="14">
        <v>1</v>
      </c>
      <c r="G13" s="23">
        <f t="shared" si="7"/>
        <v>51.666666666666664</v>
      </c>
      <c r="H13" s="23">
        <f t="shared" si="4"/>
        <v>4.3333333333333357</v>
      </c>
      <c r="I13" s="21">
        <f t="shared" si="1"/>
        <v>-38</v>
      </c>
      <c r="J13" s="21">
        <f t="shared" si="5"/>
        <v>-82</v>
      </c>
      <c r="K13" s="15">
        <v>7</v>
      </c>
      <c r="L13" s="9" t="s">
        <v>27</v>
      </c>
      <c r="M13" s="6" t="s">
        <v>20</v>
      </c>
      <c r="N13" s="8">
        <v>122.7</v>
      </c>
      <c r="O13" s="8">
        <f t="shared" si="2"/>
        <v>858.9</v>
      </c>
      <c r="P13" s="17">
        <f t="shared" si="6"/>
        <v>4662.6000000000004</v>
      </c>
      <c r="Q13" s="5">
        <f t="shared" si="3"/>
        <v>10061.4</v>
      </c>
    </row>
    <row r="14" spans="1:17" x14ac:dyDescent="0.25">
      <c r="A14" s="14">
        <v>0</v>
      </c>
      <c r="B14" s="14">
        <v>4</v>
      </c>
      <c r="C14" s="14"/>
      <c r="D14" s="14"/>
      <c r="E14" s="14"/>
      <c r="F14" s="14"/>
      <c r="G14" s="14"/>
      <c r="H14" s="14"/>
      <c r="I14" s="21">
        <f t="shared" si="1"/>
        <v>-4</v>
      </c>
      <c r="J14" s="14">
        <v>0</v>
      </c>
      <c r="K14" s="7">
        <v>0</v>
      </c>
      <c r="L14" s="9" t="s">
        <v>24</v>
      </c>
      <c r="M14" s="5"/>
      <c r="N14" s="8">
        <v>70</v>
      </c>
      <c r="O14" s="8">
        <f t="shared" si="2"/>
        <v>0</v>
      </c>
      <c r="P14" s="17">
        <f t="shared" si="6"/>
        <v>280</v>
      </c>
      <c r="Q14" s="5">
        <v>0</v>
      </c>
    </row>
    <row r="15" spans="1:17" x14ac:dyDescent="0.25">
      <c r="A15" s="14">
        <v>1</v>
      </c>
      <c r="B15" s="14">
        <v>2</v>
      </c>
      <c r="C15" s="14"/>
      <c r="D15" s="14"/>
      <c r="E15" s="14"/>
      <c r="F15" s="14"/>
      <c r="G15" s="14"/>
      <c r="H15" s="14"/>
      <c r="I15" s="21">
        <f t="shared" si="1"/>
        <v>0</v>
      </c>
      <c r="J15" s="21">
        <f t="shared" si="5"/>
        <v>-2</v>
      </c>
      <c r="K15" s="7">
        <v>3</v>
      </c>
      <c r="L15" s="9" t="s">
        <v>5</v>
      </c>
      <c r="M15" s="5"/>
      <c r="N15" s="8">
        <v>124.6</v>
      </c>
      <c r="O15" s="8">
        <f t="shared" si="2"/>
        <v>373.79999999999995</v>
      </c>
      <c r="P15" s="17">
        <f t="shared" si="6"/>
        <v>0</v>
      </c>
      <c r="Q15" s="5">
        <f>(A15+2*B15-K15)*N15</f>
        <v>249.2</v>
      </c>
    </row>
    <row r="16" spans="1:17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7"/>
      <c r="L16" s="6"/>
      <c r="M16" s="5"/>
      <c r="N16" s="8"/>
      <c r="O16" s="8"/>
      <c r="P16" s="14"/>
      <c r="Q16" s="5"/>
    </row>
    <row r="17" spans="1:17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7"/>
      <c r="L17" s="5"/>
      <c r="M17" s="5"/>
      <c r="N17" s="8" t="s">
        <v>1</v>
      </c>
      <c r="O17" s="18">
        <f>SUM(O4:O15)</f>
        <v>8167</v>
      </c>
      <c r="P17" s="21">
        <f>SUM(P4:P15)</f>
        <v>6357.9000000000005</v>
      </c>
      <c r="Q17" s="22">
        <f>Q19-P17</f>
        <v>11060.3</v>
      </c>
    </row>
    <row r="18" spans="1:17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7"/>
      <c r="L18" s="5"/>
      <c r="M18" s="5"/>
      <c r="N18" s="8"/>
      <c r="O18" s="8"/>
      <c r="P18" s="14"/>
      <c r="Q18" s="5"/>
    </row>
    <row r="19" spans="1:17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7"/>
      <c r="L19" s="5"/>
      <c r="M19" s="5"/>
      <c r="N19" s="8"/>
      <c r="O19" s="19" t="s">
        <v>36</v>
      </c>
      <c r="P19" s="14"/>
      <c r="Q19" s="20">
        <f>SUM(Q4:Q15)</f>
        <v>17418.2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56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2019-09-19T16:57:59Z</dcterms:modified>
</cp:coreProperties>
</file>